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1355" windowHeight="9210"/>
  </bookViews>
  <sheets>
    <sheet name="Ark1" sheetId="1" r:id="rId1"/>
    <sheet name="Ark2" sheetId="2" r:id="rId2"/>
    <sheet name="Ark3" sheetId="3" r:id="rId3"/>
  </sheets>
  <definedNames>
    <definedName name="_xlnm.Print_Area" localSheetId="0">'Ark1'!$A$1:$D$56</definedName>
  </definedNames>
  <calcPr calcId="125725"/>
</workbook>
</file>

<file path=xl/calcChain.xml><?xml version="1.0" encoding="utf-8"?>
<calcChain xmlns="http://schemas.openxmlformats.org/spreadsheetml/2006/main">
  <c r="D20" i="1"/>
  <c r="D18"/>
  <c r="D17"/>
  <c r="D16"/>
  <c r="D15"/>
  <c r="D14"/>
  <c r="B20"/>
  <c r="G14" l="1"/>
  <c r="D5"/>
  <c r="D8" s="1"/>
  <c r="D9" s="1"/>
  <c r="G11" l="1"/>
  <c r="G8"/>
  <c r="G5"/>
  <c r="G2"/>
  <c r="C8"/>
  <c r="C9" s="1"/>
  <c r="B19" l="1"/>
  <c r="D19"/>
  <c r="D21" l="1"/>
  <c r="C19"/>
  <c r="B22"/>
  <c r="B21"/>
  <c r="D22"/>
  <c r="C22" s="1"/>
  <c r="C21"/>
</calcChain>
</file>

<file path=xl/sharedStrings.xml><?xml version="1.0" encoding="utf-8"?>
<sst xmlns="http://schemas.openxmlformats.org/spreadsheetml/2006/main" count="39" uniqueCount="35">
  <si>
    <t>Licensed Empty Weight</t>
  </si>
  <si>
    <t>Pilot &amp; Passenger (Front seat)</t>
  </si>
  <si>
    <t>Passengers (Rear seat)</t>
  </si>
  <si>
    <t>Fuel</t>
  </si>
  <si>
    <t>Taxi</t>
  </si>
  <si>
    <t>Climb</t>
  </si>
  <si>
    <t>Trip</t>
  </si>
  <si>
    <t>10%cont. Fuel</t>
  </si>
  <si>
    <t>Final Reserve</t>
  </si>
  <si>
    <t>Alternate</t>
  </si>
  <si>
    <t>Min. Block</t>
  </si>
  <si>
    <t>Extra</t>
  </si>
  <si>
    <t>Tanket</t>
  </si>
  <si>
    <t>Endurance</t>
  </si>
  <si>
    <t>45min. Flyvetid</t>
  </si>
  <si>
    <t>Weight And Balance OY-BBW</t>
  </si>
  <si>
    <t>Zero Fuel Mass.                                   (ZFM)</t>
  </si>
  <si>
    <t>LBS</t>
  </si>
  <si>
    <t>KG</t>
  </si>
  <si>
    <t>34 L pr. time</t>
  </si>
  <si>
    <t>GAL</t>
  </si>
  <si>
    <t>Liter</t>
  </si>
  <si>
    <t>Gal</t>
  </si>
  <si>
    <t>Weight Kg</t>
  </si>
  <si>
    <t>Fuel Max. 181L  130 Kg / 129L 93 Kg</t>
  </si>
  <si>
    <t>Baggage Max. 90Kg</t>
  </si>
  <si>
    <t>Takeoff Mass Max. 1088Kg                 (TOM)</t>
  </si>
  <si>
    <t>4 L. pr. 1000 fod. -&gt; 2500 fod</t>
  </si>
  <si>
    <t>U.S.G.L.</t>
  </si>
  <si>
    <t>In</t>
  </si>
  <si>
    <t>mm</t>
  </si>
  <si>
    <t>Moment Kgm.</t>
  </si>
  <si>
    <t>Total Fuel Consumotion Kg.</t>
  </si>
  <si>
    <t>Landing Mass. Max. 958 Kg.                   (LM)</t>
  </si>
  <si>
    <t>Arm/Datum m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</si>
</sst>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Arial"/>
    </font>
    <font>
      <sz val="14"/>
      <name val="Comic Sans MS"/>
      <family val="4"/>
    </font>
    <font>
      <sz val="9"/>
      <name val="Comic Sans MS"/>
      <family val="4"/>
    </font>
    <font>
      <sz val="9"/>
      <name val="Arial"/>
      <family val="2"/>
    </font>
    <font>
      <sz val="9"/>
      <color indexed="52"/>
      <name val="Comic Sans MS"/>
      <family val="4"/>
    </font>
    <font>
      <sz val="9"/>
      <color indexed="10"/>
      <name val="Comic Sans MS"/>
      <family val="4"/>
    </font>
    <font>
      <sz val="9"/>
      <color indexed="11"/>
      <name val="Comic Sans MS"/>
      <family val="4"/>
    </font>
    <font>
      <sz val="9"/>
      <color indexed="48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2" fillId="0" borderId="15" xfId="0" applyFont="1" applyBorder="1"/>
    <xf numFmtId="0" fontId="3" fillId="0" borderId="15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3" fillId="0" borderId="4" xfId="0" applyFont="1" applyBorder="1"/>
    <xf numFmtId="0" fontId="3" fillId="0" borderId="1" xfId="0" applyFont="1" applyBorder="1"/>
    <xf numFmtId="2" fontId="3" fillId="0" borderId="5" xfId="0" applyNumberFormat="1" applyFont="1" applyBorder="1"/>
    <xf numFmtId="2" fontId="3" fillId="0" borderId="9" xfId="0" applyNumberFormat="1" applyFont="1" applyBorder="1"/>
    <xf numFmtId="0" fontId="3" fillId="0" borderId="13" xfId="0" applyFont="1" applyBorder="1"/>
    <xf numFmtId="0" fontId="3" fillId="0" borderId="12" xfId="0" applyFont="1" applyBorder="1"/>
    <xf numFmtId="2" fontId="3" fillId="0" borderId="14" xfId="0" applyNumberFormat="1" applyFont="1" applyBorder="1"/>
    <xf numFmtId="0" fontId="3" fillId="0" borderId="8" xfId="0" applyFont="1" applyBorder="1"/>
    <xf numFmtId="0" fontId="3" fillId="0" borderId="10" xfId="0" applyFont="1" applyBorder="1"/>
    <xf numFmtId="2" fontId="5" fillId="0" borderId="9" xfId="0" applyNumberFormat="1" applyFont="1" applyBorder="1"/>
    <xf numFmtId="0" fontId="3" fillId="0" borderId="6" xfId="0" applyFont="1" applyBorder="1"/>
    <xf numFmtId="0" fontId="3" fillId="0" borderId="11" xfId="0" applyFont="1" applyBorder="1"/>
    <xf numFmtId="2" fontId="3" fillId="0" borderId="7" xfId="0" applyNumberFormat="1" applyFont="1" applyBorder="1"/>
    <xf numFmtId="0" fontId="3" fillId="0" borderId="5" xfId="0" applyFont="1" applyBorder="1"/>
    <xf numFmtId="2" fontId="3" fillId="0" borderId="20" xfId="0" applyNumberFormat="1" applyFont="1" applyBorder="1"/>
    <xf numFmtId="2" fontId="3" fillId="0" borderId="1" xfId="0" applyNumberFormat="1" applyFont="1" applyBorder="1"/>
    <xf numFmtId="0" fontId="3" fillId="0" borderId="16" xfId="0" applyFont="1" applyBorder="1"/>
    <xf numFmtId="2" fontId="3" fillId="2" borderId="21" xfId="0" applyNumberFormat="1" applyFont="1" applyFill="1" applyBorder="1"/>
    <xf numFmtId="2" fontId="3" fillId="0" borderId="18" xfId="0" applyNumberFormat="1" applyFont="1" applyBorder="1"/>
    <xf numFmtId="2" fontId="3" fillId="2" borderId="22" xfId="0" applyNumberFormat="1" applyFont="1" applyFill="1" applyBorder="1"/>
    <xf numFmtId="0" fontId="3" fillId="0" borderId="17" xfId="0" applyFont="1" applyBorder="1"/>
    <xf numFmtId="2" fontId="3" fillId="0" borderId="19" xfId="0" applyNumberFormat="1" applyFont="1" applyBorder="1"/>
    <xf numFmtId="2" fontId="6" fillId="0" borderId="10" xfId="0" applyNumberFormat="1" applyFont="1" applyBorder="1"/>
    <xf numFmtId="2" fontId="5" fillId="0" borderId="1" xfId="0" applyNumberFormat="1" applyFont="1" applyBorder="1"/>
    <xf numFmtId="2" fontId="7" fillId="0" borderId="1" xfId="0" applyNumberFormat="1" applyFont="1" applyBorder="1"/>
    <xf numFmtId="2" fontId="8" fillId="0" borderId="11" xfId="0" applyNumberFormat="1" applyFont="1" applyBorder="1"/>
    <xf numFmtId="2" fontId="3" fillId="2" borderId="23" xfId="0" applyNumberFormat="1" applyFont="1" applyFill="1" applyBorder="1"/>
    <xf numFmtId="0" fontId="3" fillId="0" borderId="0" xfId="0" applyFont="1" applyFill="1" applyBorder="1"/>
    <xf numFmtId="0" fontId="0" fillId="0" borderId="1" xfId="0" applyBorder="1"/>
    <xf numFmtId="1" fontId="3" fillId="0" borderId="5" xfId="0" applyNumberFormat="1" applyFont="1" applyBorder="1"/>
    <xf numFmtId="1" fontId="3" fillId="0" borderId="9" xfId="0" applyNumberFormat="1" applyFont="1" applyBorder="1"/>
    <xf numFmtId="1" fontId="3" fillId="0" borderId="7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rich>
          <a:bodyPr/>
          <a:lstStyle/>
          <a:p>
            <a:pPr>
              <a:defRPr/>
            </a:pPr>
            <a:r>
              <a:rPr lang="da-DK"/>
              <a:t>Load &amp; Balance
OY-BBW</a:t>
            </a:r>
          </a:p>
        </c:rich>
      </c:tx>
      <c:layout>
        <c:manualLayout>
          <c:xMode val="edge"/>
          <c:yMode val="edge"/>
          <c:x val="0.3718598240546574"/>
          <c:y val="2.89854415680054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430510177112784"/>
          <c:y val="0.17029014401738701"/>
          <c:w val="0.59966597254824361"/>
          <c:h val="0.69565340461780523"/>
        </c:manualLayout>
      </c:layout>
      <c:scatterChart>
        <c:scatterStyle val="smoothMarker"/>
        <c:ser>
          <c:idx val="0"/>
          <c:order val="0"/>
          <c:tx>
            <c:v>TOM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'Ark1'!$C$19</c:f>
              <c:numCache>
                <c:formatCode>0.00</c:formatCode>
                <c:ptCount val="1"/>
                <c:pt idx="0">
                  <c:v>2.3443306915235556</c:v>
                </c:pt>
              </c:numCache>
            </c:numRef>
          </c:xVal>
          <c:yVal>
            <c:numRef>
              <c:f>'Ark1'!$B$19</c:f>
              <c:numCache>
                <c:formatCode>0.00</c:formatCode>
                <c:ptCount val="1"/>
                <c:pt idx="0">
                  <c:v>1088.9000000000001</c:v>
                </c:pt>
              </c:numCache>
            </c:numRef>
          </c:yVal>
          <c:smooth val="1"/>
        </c:ser>
        <c:ser>
          <c:idx val="1"/>
          <c:order val="1"/>
          <c:tx>
            <c:v>LM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'Ark1'!$C$21</c:f>
              <c:numCache>
                <c:formatCode>0.00</c:formatCode>
                <c:ptCount val="1"/>
                <c:pt idx="0">
                  <c:v>2.3382514045224618</c:v>
                </c:pt>
              </c:numCache>
            </c:numRef>
          </c:xVal>
          <c:yVal>
            <c:numRef>
              <c:f>'Ark1'!$B$21</c:f>
              <c:numCache>
                <c:formatCode>0.00</c:formatCode>
                <c:ptCount val="1"/>
                <c:pt idx="0">
                  <c:v>1000.3400000000001</c:v>
                </c:pt>
              </c:numCache>
            </c:numRef>
          </c:yVal>
          <c:smooth val="1"/>
        </c:ser>
        <c:ser>
          <c:idx val="2"/>
          <c:order val="2"/>
          <c:tx>
            <c:v>ZFM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'Ark1'!$C$22</c:f>
              <c:numCache>
                <c:formatCode>0.00</c:formatCode>
                <c:ptCount val="1"/>
                <c:pt idx="0">
                  <c:v>2.3349722320776372</c:v>
                </c:pt>
              </c:numCache>
            </c:numRef>
          </c:xVal>
          <c:yVal>
            <c:numRef>
              <c:f>'Ark1'!$B$22</c:f>
              <c:numCache>
                <c:formatCode>0.00</c:formatCode>
                <c:ptCount val="1"/>
                <c:pt idx="0">
                  <c:v>958.30000000000007</c:v>
                </c:pt>
              </c:numCache>
            </c:numRef>
          </c:yVal>
          <c:smooth val="1"/>
        </c:ser>
        <c:axId val="75161600"/>
        <c:axId val="75164288"/>
      </c:scatterChart>
      <c:valAx>
        <c:axId val="75161600"/>
        <c:scaling>
          <c:orientation val="minMax"/>
          <c:max val="2.4379999999999997"/>
          <c:min val="2.13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Meters aft of Datum</a:t>
                </a:r>
              </a:p>
            </c:rich>
          </c:tx>
          <c:layout>
            <c:manualLayout>
              <c:xMode val="edge"/>
              <c:yMode val="edge"/>
              <c:x val="0.36683477431876899"/>
              <c:y val="0.93116111947133295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a-DK"/>
          </a:p>
        </c:txPr>
        <c:crossAx val="75164288"/>
        <c:crossesAt val="500"/>
        <c:crossBetween val="midCat"/>
        <c:majorUnit val="0.05"/>
        <c:minorUnit val="1.0000000000000002E-2"/>
      </c:valAx>
      <c:valAx>
        <c:axId val="75164288"/>
        <c:scaling>
          <c:orientation val="minMax"/>
          <c:max val="1200"/>
          <c:min val="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Weight in Kg</a:t>
                </a:r>
                <a:br>
                  <a:rPr lang="en-US"/>
                </a:br>
                <a:r>
                  <a:rPr lang="en-US"/>
                  <a:t>(aerobatics KUN </a:t>
                </a:r>
              </a:p>
              <a:p>
                <a:pPr>
                  <a:defRPr/>
                </a:pPr>
                <a:r>
                  <a:rPr lang="en-US"/>
                  <a:t>under gul streg)</a:t>
                </a:r>
              </a:p>
            </c:rich>
          </c:tx>
          <c:layout>
            <c:manualLayout>
              <c:xMode val="edge"/>
              <c:yMode val="edge"/>
              <c:x val="2.4005246012161689E-2"/>
              <c:y val="0.43805529624143402"/>
            </c:manualLayout>
          </c:layout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a-DK"/>
          </a:p>
        </c:txPr>
        <c:crossAx val="75161600"/>
        <c:crossesAt val="2.13"/>
        <c:crossBetween val="midCat"/>
        <c:majorUnit val="5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44696799834649"/>
          <c:y val="0.18297135519930546"/>
          <c:w val="0.149078902825589"/>
          <c:h val="0.253623557846636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" r="0.750000000000001" t="1" header="0" footer="0"/>
    <c:pageSetup paperSize="9" orientation="landscape" horizontalDpi="-3" vertic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3</xdr:col>
      <xdr:colOff>1011010</xdr:colOff>
      <xdr:row>55</xdr:row>
      <xdr:rowOff>145789</xdr:rowOff>
    </xdr:to>
    <xdr:graphicFrame macro="">
      <xdr:nvGraphicFramePr>
        <xdr:cNvPr id="105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0.54264</cdr:x>
      <cdr:y>0.2737</cdr:y>
    </cdr:from>
    <cdr:to>
      <cdr:x>0.72182</cdr:x>
      <cdr:y>0.27728</cdr:y>
    </cdr:to>
    <cdr:sp macro="" textlink="">
      <cdr:nvSpPr>
        <cdr:cNvPr id="207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090763" y="1487066"/>
          <a:ext cx="1020537" cy="19438"/>
        </a:xfrm>
        <a:prstGeom xmlns:a="http://schemas.openxmlformats.org/drawingml/2006/main" prst="line">
          <a:avLst/>
        </a:prstGeom>
        <a:ln xmlns:a="http://schemas.openxmlformats.org/drawingml/2006/main">
          <a:headEnd/>
          <a:tailEnd/>
        </a:ln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a-DK"/>
        </a:p>
      </cdr:txBody>
    </cdr:sp>
  </cdr:relSizeAnchor>
  <cdr:relSizeAnchor xmlns:cdr="http://schemas.openxmlformats.org/drawingml/2006/chartDrawing">
    <cdr:from>
      <cdr:x>0.2918</cdr:x>
      <cdr:y>0.2737</cdr:y>
    </cdr:from>
    <cdr:to>
      <cdr:x>0.54435</cdr:x>
      <cdr:y>0.47048</cdr:y>
    </cdr:to>
    <cdr:sp macro="" textlink="">
      <cdr:nvSpPr>
        <cdr:cNvPr id="207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662015" y="1487065"/>
          <a:ext cx="1438470" cy="1069133"/>
        </a:xfrm>
        <a:prstGeom xmlns:a="http://schemas.openxmlformats.org/drawingml/2006/main" prst="line">
          <a:avLst/>
        </a:prstGeom>
        <a:ln xmlns:a="http://schemas.openxmlformats.org/drawingml/2006/main">
          <a:headEnd/>
          <a:tailEnd/>
        </a:ln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a-DK"/>
        </a:p>
      </cdr:txBody>
    </cdr:sp>
  </cdr:relSizeAnchor>
  <cdr:relSizeAnchor xmlns:cdr="http://schemas.openxmlformats.org/drawingml/2006/chartDrawing">
    <cdr:from>
      <cdr:x>0.33105</cdr:x>
      <cdr:y>0.47048</cdr:y>
    </cdr:from>
    <cdr:to>
      <cdr:x>0.33173</cdr:x>
      <cdr:y>0.86655</cdr:y>
    </cdr:to>
    <cdr:sp macro="" textlink="">
      <cdr:nvSpPr>
        <cdr:cNvPr id="8" name="Line 2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885561" y="2556198"/>
          <a:ext cx="3892" cy="21518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 cap="flat" cmpd="sng" algn="ctr">
          <a:solidFill>
            <a:srgbClr val="FFFF00"/>
          </a:solidFill>
          <a:prstDash val="sysDash"/>
          <a:headEnd/>
          <a:tailEnd/>
        </a:ln>
        <a:effectLst xmlns:a="http://schemas.openxmlformats.org/drawingml/2006/main">
          <a:outerShdw blurRad="40000" dist="23000" dir="5400000" rotWithShape="0">
            <a:srgbClr val="000000">
              <a:alpha val="35000"/>
            </a:srgbClr>
          </a:outerShdw>
        </a:effectLst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a-DK"/>
        </a:p>
      </cdr:txBody>
    </cdr:sp>
  </cdr:relSizeAnchor>
  <cdr:relSizeAnchor xmlns:cdr="http://schemas.openxmlformats.org/drawingml/2006/chartDrawing">
    <cdr:from>
      <cdr:x>0.29358</cdr:x>
      <cdr:y>0.46747</cdr:y>
    </cdr:from>
    <cdr:to>
      <cdr:x>0.33151</cdr:x>
      <cdr:y>0.46747</cdr:y>
    </cdr:to>
    <cdr:sp macro="" textlink="">
      <cdr:nvSpPr>
        <cdr:cNvPr id="14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672160" y="2539841"/>
          <a:ext cx="21604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FFFF00"/>
          </a:solidFill>
          <a:prstDash val="sysDash"/>
          <a:headEnd/>
          <a:tailEnd/>
        </a:ln>
        <a:effectLst xmlns:a="http://schemas.openxmlformats.org/drawingml/2006/main">
          <a:outerShdw blurRad="40000" dist="20000" dir="5400000" rotWithShape="0">
            <a:srgbClr val="000000">
              <a:alpha val="38000"/>
            </a:srgbClr>
          </a:outerShdw>
        </a:effectLst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a-DK"/>
        </a:p>
      </cdr:txBody>
    </cdr:sp>
  </cdr:relSizeAnchor>
  <cdr:relSizeAnchor xmlns:cdr="http://schemas.openxmlformats.org/drawingml/2006/chartDrawing">
    <cdr:from>
      <cdr:x>0.2003</cdr:x>
      <cdr:y>0.61903</cdr:y>
    </cdr:from>
    <cdr:to>
      <cdr:x>0.2003</cdr:x>
      <cdr:y>0.86547</cdr:y>
    </cdr:to>
    <cdr:sp macro="" textlink="">
      <cdr:nvSpPr>
        <cdr:cNvPr id="2069" name="Line 2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140587" y="3345836"/>
          <a:ext cx="0" cy="1331996"/>
        </a:xfrm>
        <a:prstGeom xmlns:a="http://schemas.openxmlformats.org/drawingml/2006/main" prst="line">
          <a:avLst/>
        </a:prstGeom>
        <a:ln xmlns:a="http://schemas.openxmlformats.org/drawingml/2006/main">
          <a:headEnd/>
          <a:tailEnd/>
        </a:ln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a-DK"/>
        </a:p>
      </cdr:txBody>
    </cdr:sp>
  </cdr:relSizeAnchor>
  <cdr:relSizeAnchor xmlns:cdr="http://schemas.openxmlformats.org/drawingml/2006/chartDrawing">
    <cdr:from>
      <cdr:x>0.72011</cdr:x>
      <cdr:y>0.27191</cdr:y>
    </cdr:from>
    <cdr:to>
      <cdr:x>0.79008</cdr:x>
      <cdr:y>0.37746</cdr:y>
    </cdr:to>
    <cdr:sp macro="" textlink="">
      <cdr:nvSpPr>
        <cdr:cNvPr id="207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01581" y="1477347"/>
          <a:ext cx="398496" cy="573444"/>
        </a:xfrm>
        <a:prstGeom xmlns:a="http://schemas.openxmlformats.org/drawingml/2006/main" prst="line">
          <a:avLst/>
        </a:prstGeom>
        <a:ln xmlns:a="http://schemas.openxmlformats.org/drawingml/2006/main">
          <a:headEnd/>
          <a:tailEnd/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a-DK"/>
        </a:p>
      </cdr:txBody>
    </cdr:sp>
  </cdr:relSizeAnchor>
  <cdr:relSizeAnchor xmlns:cdr="http://schemas.openxmlformats.org/drawingml/2006/chartDrawing">
    <cdr:from>
      <cdr:x>0.78916</cdr:x>
      <cdr:y>0.37746</cdr:y>
    </cdr:from>
    <cdr:to>
      <cdr:x>0.79008</cdr:x>
      <cdr:y>0.86416</cdr:y>
    </cdr:to>
    <cdr:sp macro="" textlink="">
      <cdr:nvSpPr>
        <cdr:cNvPr id="7" name="Line 2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94861" y="2050790"/>
          <a:ext cx="5216" cy="26443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4BACC6"/>
          </a:solidFill>
          <a:prstDash val="solid"/>
          <a:headEnd/>
          <a:tailEnd/>
        </a:ln>
        <a:effectLst xmlns:a="http://schemas.openxmlformats.org/drawingml/2006/main">
          <a:outerShdw blurRad="40000" dist="20000" dir="5400000" rotWithShape="0">
            <a:srgbClr val="000000">
              <a:alpha val="38000"/>
            </a:srgbClr>
          </a:outerShdw>
        </a:effectLst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a-DK"/>
        </a:p>
      </cdr:txBody>
    </cdr:sp>
  </cdr:relSizeAnchor>
  <cdr:relSizeAnchor xmlns:cdr="http://schemas.openxmlformats.org/drawingml/2006/chartDrawing">
    <cdr:from>
      <cdr:x>0.19965</cdr:x>
      <cdr:y>0.47048</cdr:y>
    </cdr:from>
    <cdr:to>
      <cdr:x>0.29009</cdr:x>
      <cdr:y>0.60823</cdr:y>
    </cdr:to>
    <cdr:sp macro="" textlink="">
      <cdr:nvSpPr>
        <cdr:cNvPr id="11" name="Lige forbindelse 10"/>
        <cdr:cNvSpPr/>
      </cdr:nvSpPr>
      <cdr:spPr>
        <a:xfrm xmlns:a="http://schemas.openxmlformats.org/drawingml/2006/main" flipH="1">
          <a:off x="1137166" y="2556199"/>
          <a:ext cx="515130" cy="74839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a-DK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98" zoomScaleNormal="98" workbookViewId="0">
      <selection activeCell="F13" sqref="F13"/>
    </sheetView>
  </sheetViews>
  <sheetFormatPr defaultRowHeight="12.75"/>
  <cols>
    <col min="1" max="1" width="39.28515625" customWidth="1"/>
    <col min="2" max="4" width="15.42578125" customWidth="1"/>
  </cols>
  <sheetData>
    <row r="1" spans="1:7" ht="15" customHeight="1">
      <c r="A1" s="4" t="s">
        <v>3</v>
      </c>
      <c r="B1" s="5"/>
      <c r="C1" s="6" t="s">
        <v>21</v>
      </c>
      <c r="D1" s="6" t="s">
        <v>28</v>
      </c>
      <c r="F1" t="s">
        <v>18</v>
      </c>
      <c r="G1" t="s">
        <v>17</v>
      </c>
    </row>
    <row r="2" spans="1:7" ht="15" customHeight="1">
      <c r="A2" s="8"/>
      <c r="B2" s="9" t="s">
        <v>4</v>
      </c>
      <c r="C2" s="10">
        <v>4</v>
      </c>
      <c r="D2" s="10">
        <v>1</v>
      </c>
      <c r="F2" s="36">
        <v>660</v>
      </c>
      <c r="G2" s="36">
        <f>F2/0.45359237</f>
        <v>1455.0509304201919</v>
      </c>
    </row>
    <row r="3" spans="1:7" ht="15" customHeight="1">
      <c r="A3" s="8" t="s">
        <v>27</v>
      </c>
      <c r="B3" s="9" t="s">
        <v>5</v>
      </c>
      <c r="C3" s="11">
        <v>10</v>
      </c>
      <c r="D3" s="11">
        <v>2.5</v>
      </c>
    </row>
    <row r="4" spans="1:7" ht="15" customHeight="1">
      <c r="A4" s="8" t="s">
        <v>19</v>
      </c>
      <c r="B4" s="9" t="s">
        <v>6</v>
      </c>
      <c r="C4" s="10">
        <v>68</v>
      </c>
      <c r="D4" s="10">
        <v>18</v>
      </c>
      <c r="F4" t="s">
        <v>17</v>
      </c>
      <c r="G4" t="s">
        <v>18</v>
      </c>
    </row>
    <row r="5" spans="1:7" ht="15" customHeight="1">
      <c r="A5" s="8"/>
      <c r="B5" s="9" t="s">
        <v>7</v>
      </c>
      <c r="C5" s="10">
        <v>7</v>
      </c>
      <c r="D5" s="10">
        <f>SUM(D4*0.1)</f>
        <v>1.8</v>
      </c>
      <c r="F5" s="23">
        <v>2200</v>
      </c>
      <c r="G5" s="36">
        <f>F5*0.45359237</f>
        <v>997.90321400000005</v>
      </c>
    </row>
    <row r="6" spans="1:7" ht="15" customHeight="1">
      <c r="A6" s="8" t="s">
        <v>14</v>
      </c>
      <c r="B6" s="9" t="s">
        <v>8</v>
      </c>
      <c r="C6" s="10">
        <v>34</v>
      </c>
      <c r="D6" s="10">
        <v>9</v>
      </c>
    </row>
    <row r="7" spans="1:7" ht="15" customHeight="1" thickBot="1">
      <c r="A7" s="12"/>
      <c r="B7" s="13" t="s">
        <v>9</v>
      </c>
      <c r="C7" s="14"/>
      <c r="D7" s="14"/>
      <c r="F7" t="s">
        <v>20</v>
      </c>
      <c r="G7" t="s">
        <v>21</v>
      </c>
    </row>
    <row r="8" spans="1:7" ht="15" customHeight="1" thickTop="1">
      <c r="A8" s="15"/>
      <c r="B8" s="16" t="s">
        <v>10</v>
      </c>
      <c r="C8" s="17">
        <f>SUM(C2:C7)</f>
        <v>123</v>
      </c>
      <c r="D8" s="17">
        <f>SUM(D2:D7)</f>
        <v>32.299999999999997</v>
      </c>
      <c r="F8" s="36">
        <v>32</v>
      </c>
      <c r="G8" s="36">
        <f>F8*3.785</f>
        <v>121.12</v>
      </c>
    </row>
    <row r="9" spans="1:7" ht="15" customHeight="1">
      <c r="A9" s="8"/>
      <c r="B9" s="9" t="s">
        <v>11</v>
      </c>
      <c r="C9" s="10">
        <f>C10-C8</f>
        <v>6</v>
      </c>
      <c r="D9" s="10">
        <f>D10-D8</f>
        <v>1.7000000000000028</v>
      </c>
    </row>
    <row r="10" spans="1:7" ht="15" customHeight="1" thickBot="1">
      <c r="A10" s="18" t="s">
        <v>12</v>
      </c>
      <c r="B10" s="19" t="s">
        <v>13</v>
      </c>
      <c r="C10" s="20">
        <v>129</v>
      </c>
      <c r="D10" s="20">
        <v>34</v>
      </c>
      <c r="F10" t="s">
        <v>21</v>
      </c>
      <c r="G10" t="s">
        <v>22</v>
      </c>
    </row>
    <row r="11" spans="1:7" ht="15" customHeight="1" thickBot="1">
      <c r="F11" s="36"/>
      <c r="G11" s="36">
        <f>F11/3.785</f>
        <v>0</v>
      </c>
    </row>
    <row r="12" spans="1:7" ht="22.5" customHeight="1">
      <c r="A12" s="3" t="s">
        <v>15</v>
      </c>
      <c r="B12" s="1"/>
      <c r="C12" s="1"/>
      <c r="D12" s="2"/>
    </row>
    <row r="13" spans="1:7" ht="15" customHeight="1">
      <c r="A13" s="8"/>
      <c r="B13" s="9" t="s">
        <v>23</v>
      </c>
      <c r="C13" s="9" t="s">
        <v>34</v>
      </c>
      <c r="D13" s="21" t="s">
        <v>31</v>
      </c>
      <c r="E13" s="7"/>
      <c r="F13" s="35" t="s">
        <v>29</v>
      </c>
      <c r="G13" s="35" t="s">
        <v>30</v>
      </c>
    </row>
    <row r="14" spans="1:7" ht="15" customHeight="1" thickBot="1">
      <c r="A14" s="8" t="s">
        <v>0</v>
      </c>
      <c r="B14" s="22">
        <v>658.6</v>
      </c>
      <c r="C14" s="23">
        <v>2.1890000000000001</v>
      </c>
      <c r="D14" s="37">
        <f>B14*C14</f>
        <v>1441.6754000000001</v>
      </c>
      <c r="E14" s="7"/>
      <c r="F14" s="23">
        <v>96</v>
      </c>
      <c r="G14" s="36">
        <f>F14*2.54</f>
        <v>243.84</v>
      </c>
    </row>
    <row r="15" spans="1:7" ht="15" customHeight="1">
      <c r="A15" s="24" t="s">
        <v>1</v>
      </c>
      <c r="B15" s="25">
        <v>139.69999999999999</v>
      </c>
      <c r="C15" s="26">
        <v>2.1717</v>
      </c>
      <c r="D15" s="37">
        <f t="shared" ref="D15:D18" si="0">B15*C15</f>
        <v>303.38648999999998</v>
      </c>
      <c r="E15" s="7"/>
    </row>
    <row r="16" spans="1:7" ht="15" customHeight="1">
      <c r="A16" s="24" t="s">
        <v>24</v>
      </c>
      <c r="B16" s="27">
        <v>130.6</v>
      </c>
      <c r="C16" s="26">
        <v>2.4129999999999998</v>
      </c>
      <c r="D16" s="37">
        <f t="shared" si="0"/>
        <v>315.13779999999997</v>
      </c>
      <c r="E16" s="7"/>
    </row>
    <row r="17" spans="1:5" ht="15" customHeight="1">
      <c r="A17" s="24" t="s">
        <v>2</v>
      </c>
      <c r="B17" s="27">
        <v>140</v>
      </c>
      <c r="C17" s="26">
        <v>3</v>
      </c>
      <c r="D17" s="37">
        <f t="shared" si="0"/>
        <v>420</v>
      </c>
      <c r="E17" s="7"/>
    </row>
    <row r="18" spans="1:5" ht="15" customHeight="1" thickBot="1">
      <c r="A18" s="28" t="s">
        <v>25</v>
      </c>
      <c r="B18" s="34">
        <v>20</v>
      </c>
      <c r="C18" s="29">
        <v>3.6271</v>
      </c>
      <c r="D18" s="37">
        <f t="shared" si="0"/>
        <v>72.542000000000002</v>
      </c>
      <c r="E18" s="7"/>
    </row>
    <row r="19" spans="1:5" ht="15" customHeight="1" thickTop="1">
      <c r="A19" s="15" t="s">
        <v>26</v>
      </c>
      <c r="B19" s="30">
        <f>SUM(B14:B18)</f>
        <v>1088.9000000000001</v>
      </c>
      <c r="C19" s="30">
        <f>D19/B19</f>
        <v>2.3443306915235556</v>
      </c>
      <c r="D19" s="38">
        <f>SUM(D14:D18)</f>
        <v>2552.7416899999998</v>
      </c>
      <c r="E19" s="7"/>
    </row>
    <row r="20" spans="1:5" ht="15" customHeight="1">
      <c r="A20" s="8" t="s">
        <v>32</v>
      </c>
      <c r="B20" s="31">
        <f>C8*0.72</f>
        <v>88.56</v>
      </c>
      <c r="C20" s="23">
        <v>2.4129999999999998</v>
      </c>
      <c r="D20" s="37">
        <f>B20*C20</f>
        <v>213.69528</v>
      </c>
      <c r="E20" s="7"/>
    </row>
    <row r="21" spans="1:5" ht="15" customHeight="1">
      <c r="A21" s="8" t="s">
        <v>33</v>
      </c>
      <c r="B21" s="32">
        <f>B19-B20</f>
        <v>1000.3400000000001</v>
      </c>
      <c r="C21" s="32">
        <f>D21/B21</f>
        <v>2.3382514045224618</v>
      </c>
      <c r="D21" s="37">
        <f>D19-D20</f>
        <v>2339.0464099999999</v>
      </c>
      <c r="E21" s="7"/>
    </row>
    <row r="22" spans="1:5" ht="15" customHeight="1" thickBot="1">
      <c r="A22" s="18" t="s">
        <v>16</v>
      </c>
      <c r="B22" s="33">
        <f>B19-B16</f>
        <v>958.30000000000007</v>
      </c>
      <c r="C22" s="33">
        <f>SUM(D22/B22)</f>
        <v>2.3349722320776372</v>
      </c>
      <c r="D22" s="39">
        <f>SUM(D19-D16)</f>
        <v>2237.6038899999999</v>
      </c>
      <c r="E22" s="7"/>
    </row>
    <row r="23" spans="1:5" ht="15" customHeight="1"/>
  </sheetData>
  <phoneticPr fontId="1" type="noConversion"/>
  <pageMargins left="0.82677165354330717" right="0.23622047244094491" top="0.19685039370078741" bottom="0.15748031496062992" header="0.31496062992125984" footer="0.31496062992125984"/>
  <pageSetup paperSize="9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Leif Nyholm</dc:creator>
  <cp:lastModifiedBy>christen</cp:lastModifiedBy>
  <cp:lastPrinted>2013-03-19T16:07:14Z</cp:lastPrinted>
  <dcterms:created xsi:type="dcterms:W3CDTF">2007-01-02T21:28:41Z</dcterms:created>
  <dcterms:modified xsi:type="dcterms:W3CDTF">2013-03-19T16:30:00Z</dcterms:modified>
</cp:coreProperties>
</file>